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0" activeTab="1"/>
  </bookViews>
  <sheets>
    <sheet name="List5" sheetId="1" r:id="rId1"/>
    <sheet name="List6" sheetId="2" r:id="rId2"/>
    <sheet name="List4" sheetId="3" r:id="rId3"/>
  </sheets>
  <definedNames/>
  <calcPr fullCalcOnLoad="1"/>
</workbook>
</file>

<file path=xl/sharedStrings.xml><?xml version="1.0" encoding="utf-8"?>
<sst xmlns="http://schemas.openxmlformats.org/spreadsheetml/2006/main" count="171" uniqueCount="109">
  <si>
    <t>ROZPOČET</t>
  </si>
  <si>
    <t>teplo</t>
  </si>
  <si>
    <t>zákonné pojištění</t>
  </si>
  <si>
    <t xml:space="preserve">Náklady celkem </t>
  </si>
  <si>
    <t>prádlo</t>
  </si>
  <si>
    <t>el.energie</t>
  </si>
  <si>
    <t>internet</t>
  </si>
  <si>
    <t>691 příspěvek na provoz</t>
  </si>
  <si>
    <t>kancelářské potřeby</t>
  </si>
  <si>
    <t>čistící prostředky</t>
  </si>
  <si>
    <t>602 tržby školné</t>
  </si>
  <si>
    <t>VÝNOSY CELKEM</t>
  </si>
  <si>
    <t>NÁKLADY CELKEM</t>
  </si>
  <si>
    <t>ZISK(+) resp. ZTRÁTA (-)</t>
  </si>
  <si>
    <t>publikace, předplatné</t>
  </si>
  <si>
    <t>učební pomůcky</t>
  </si>
  <si>
    <t>voda</t>
  </si>
  <si>
    <t>zpracování mezd</t>
  </si>
  <si>
    <t>odpady, kontejnery</t>
  </si>
  <si>
    <t>ostatní ostatní služby</t>
  </si>
  <si>
    <t>bankovní poplatky</t>
  </si>
  <si>
    <t>ostatní jiné ostatní náklady</t>
  </si>
  <si>
    <t xml:space="preserve">Výnosy celkem </t>
  </si>
  <si>
    <t>602 tržby stravné</t>
  </si>
  <si>
    <t>ochranné oděvy</t>
  </si>
  <si>
    <t>spotřeba potravin</t>
  </si>
  <si>
    <t>spotřeba materiálu (501)</t>
  </si>
  <si>
    <t>spotřeba energie (502)</t>
  </si>
  <si>
    <t>opravy a údržba (511)</t>
  </si>
  <si>
    <t>cestovné (512)</t>
  </si>
  <si>
    <t>ostatní služby (518)</t>
  </si>
  <si>
    <t>školení</t>
  </si>
  <si>
    <t>602 tržby + úroky</t>
  </si>
  <si>
    <t xml:space="preserve"> </t>
  </si>
  <si>
    <t>potraviny 5010400</t>
  </si>
  <si>
    <t>revize, servis</t>
  </si>
  <si>
    <t xml:space="preserve">vedení účetnictví </t>
  </si>
  <si>
    <t>poštovné</t>
  </si>
  <si>
    <t>telefony</t>
  </si>
  <si>
    <t>úprava zahrady</t>
  </si>
  <si>
    <t>odměny dětí v soutěžích</t>
  </si>
  <si>
    <t>reprez.náklady</t>
  </si>
  <si>
    <t>kuchyň.vybavení</t>
  </si>
  <si>
    <t>zahradní náčiní</t>
  </si>
  <si>
    <t>pracovní oděvy</t>
  </si>
  <si>
    <t>příspěvek na stravování</t>
  </si>
  <si>
    <t>poradenství</t>
  </si>
  <si>
    <t>nákup DHM</t>
  </si>
  <si>
    <t>zákon.soc.náklady(527)</t>
  </si>
  <si>
    <t>jiné ost. náklady (549)</t>
  </si>
  <si>
    <t>Mzdové náklady -KÚ</t>
  </si>
  <si>
    <t>691 dotace KÚ-příloha</t>
  </si>
  <si>
    <t>NIV celkem v Kč</t>
  </si>
  <si>
    <t>z toho:</t>
  </si>
  <si>
    <t>prostředky na platy</t>
  </si>
  <si>
    <t>ostatní osobní náklady</t>
  </si>
  <si>
    <t>Orientační ukazatele na rok 2018</t>
  </si>
  <si>
    <t>odvody v Kč</t>
  </si>
  <si>
    <t>FKSP v Kč</t>
  </si>
  <si>
    <t>ONIV v Kč</t>
  </si>
  <si>
    <t>Kč</t>
  </si>
  <si>
    <t>ostatní materiál</t>
  </si>
  <si>
    <t>školení,semináře</t>
  </si>
  <si>
    <t>popl.za prevent.prohlídky</t>
  </si>
  <si>
    <t>Mateřská škola Blatské sídliště 570 Veselí nad Lužnicí</t>
  </si>
  <si>
    <t>2017 skutečnost</t>
  </si>
  <si>
    <t>2018                   rozpočet původní</t>
  </si>
  <si>
    <t>2018                  rozpočet po RZ</t>
  </si>
  <si>
    <t xml:space="preserve"> předpokládaná skutečnost k 31.12.2018</t>
  </si>
  <si>
    <t>2019 návrh rozpočtu</t>
  </si>
  <si>
    <t>Výnosy:</t>
  </si>
  <si>
    <t>Celkem</t>
  </si>
  <si>
    <t>tržby za potraviny</t>
  </si>
  <si>
    <t>poplatek za MŠ</t>
  </si>
  <si>
    <t>ostatní tržby</t>
  </si>
  <si>
    <t>dotace na provoz</t>
  </si>
  <si>
    <t>dotace na mzdy</t>
  </si>
  <si>
    <t>Náklady:</t>
  </si>
  <si>
    <t>Spotřeba materiálu</t>
  </si>
  <si>
    <t>ost.mater.+DDHM</t>
  </si>
  <si>
    <t>čistící potředky</t>
  </si>
  <si>
    <t>náčiní</t>
  </si>
  <si>
    <t>kuchyňské vybavení</t>
  </si>
  <si>
    <t>Spotřeba energie</t>
  </si>
  <si>
    <t>Spotřeba.tepla</t>
  </si>
  <si>
    <t>Spotřeba elektr.energie</t>
  </si>
  <si>
    <t>Spotřeba studené vody</t>
  </si>
  <si>
    <t>Opravy a údržba</t>
  </si>
  <si>
    <t>Cestovné</t>
  </si>
  <si>
    <t>Ostatní služby</t>
  </si>
  <si>
    <t>telefonní poplatky</t>
  </si>
  <si>
    <t>odpady,kontejnery</t>
  </si>
  <si>
    <t>ostatní služby</t>
  </si>
  <si>
    <t>vedení účetnictví</t>
  </si>
  <si>
    <t>Zákonné pojištění</t>
  </si>
  <si>
    <t>pojištění budov</t>
  </si>
  <si>
    <t>Mzdy</t>
  </si>
  <si>
    <t>Odvody</t>
  </si>
  <si>
    <t>Tvorba FKSP</t>
  </si>
  <si>
    <t>ONIV</t>
  </si>
  <si>
    <t>Rozdíl</t>
  </si>
  <si>
    <t>Mateřská škola Blatské sídliště Veselí nad Lužnicí, Blatské sídliště 570</t>
  </si>
  <si>
    <t>Návrh rozpočtu na r. 2019</t>
  </si>
  <si>
    <t>Příloha k návrhu rozpočtu na rok 2019 - odhad</t>
  </si>
  <si>
    <t>MATEŘSKÁ ŠKOLA BLATSKÉ SÍDLIŠTĚ VESELÍ NAD LUŽNICÍ, BLATSKÉ SÍDLIŠTĚ 570</t>
  </si>
  <si>
    <t>Návrh střednědobého výhledu rozpočtu na:</t>
  </si>
  <si>
    <t>rok 2020</t>
  </si>
  <si>
    <t>rok 2021</t>
  </si>
  <si>
    <t>Datum vyvěšení: 22.11.2018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</si>
</sst>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1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4" fontId="4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3" fillId="0" borderId="34" xfId="0" applyNumberFormat="1" applyFont="1" applyBorder="1" applyAlignment="1">
      <alignment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5" fillId="0" borderId="37" xfId="0" applyNumberFormat="1" applyFont="1" applyFill="1" applyBorder="1" applyAlignment="1">
      <alignment/>
    </xf>
    <xf numFmtId="4" fontId="5" fillId="0" borderId="30" xfId="0" applyNumberFormat="1" applyFont="1" applyFill="1" applyBorder="1" applyAlignment="1">
      <alignment/>
    </xf>
    <xf numFmtId="0" fontId="5" fillId="0" borderId="38" xfId="0" applyFont="1" applyBorder="1" applyAlignment="1">
      <alignment wrapText="1"/>
    </xf>
    <xf numFmtId="4" fontId="5" fillId="0" borderId="39" xfId="0" applyNumberFormat="1" applyFont="1" applyFill="1" applyBorder="1" applyAlignment="1">
      <alignment/>
    </xf>
    <xf numFmtId="0" fontId="5" fillId="0" borderId="40" xfId="0" applyFont="1" applyBorder="1" applyAlignment="1">
      <alignment wrapText="1"/>
    </xf>
    <xf numFmtId="4" fontId="5" fillId="0" borderId="41" xfId="0" applyNumberFormat="1" applyFont="1" applyFill="1" applyBorder="1" applyAlignment="1">
      <alignment horizontal="right"/>
    </xf>
    <xf numFmtId="4" fontId="5" fillId="0" borderId="42" xfId="0" applyNumberFormat="1" applyFont="1" applyFill="1" applyBorder="1" applyAlignment="1">
      <alignment/>
    </xf>
    <xf numFmtId="4" fontId="5" fillId="0" borderId="43" xfId="0" applyNumberFormat="1" applyFont="1" applyFill="1" applyBorder="1" applyAlignment="1">
      <alignment/>
    </xf>
    <xf numFmtId="0" fontId="5" fillId="0" borderId="44" xfId="0" applyFont="1" applyBorder="1" applyAlignment="1">
      <alignment wrapText="1"/>
    </xf>
    <xf numFmtId="4" fontId="5" fillId="0" borderId="45" xfId="0" applyNumberFormat="1" applyFont="1" applyFill="1" applyBorder="1" applyAlignment="1">
      <alignment/>
    </xf>
    <xf numFmtId="4" fontId="5" fillId="0" borderId="46" xfId="0" applyNumberFormat="1" applyFont="1" applyFill="1" applyBorder="1" applyAlignment="1">
      <alignment/>
    </xf>
    <xf numFmtId="4" fontId="5" fillId="0" borderId="47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4" fontId="5" fillId="0" borderId="48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5" fillId="0" borderId="49" xfId="0" applyNumberFormat="1" applyFont="1" applyFill="1" applyBorder="1" applyAlignment="1">
      <alignment/>
    </xf>
    <xf numFmtId="4" fontId="5" fillId="0" borderId="50" xfId="0" applyNumberFormat="1" applyFont="1" applyFill="1" applyBorder="1" applyAlignment="1">
      <alignment/>
    </xf>
    <xf numFmtId="4" fontId="5" fillId="0" borderId="31" xfId="0" applyNumberFormat="1" applyFont="1" applyFill="1" applyBorder="1" applyAlignment="1">
      <alignment/>
    </xf>
    <xf numFmtId="4" fontId="5" fillId="0" borderId="51" xfId="0" applyNumberFormat="1" applyFont="1" applyFill="1" applyBorder="1" applyAlignment="1">
      <alignment/>
    </xf>
    <xf numFmtId="0" fontId="0" fillId="0" borderId="11" xfId="0" applyBorder="1" applyAlignment="1">
      <alignment wrapText="1"/>
    </xf>
    <xf numFmtId="0" fontId="4" fillId="0" borderId="10" xfId="0" applyFont="1" applyBorder="1" applyAlignment="1">
      <alignment wrapText="1"/>
    </xf>
    <xf numFmtId="4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31" xfId="0" applyNumberFormat="1" applyFont="1" applyBorder="1" applyAlignment="1">
      <alignment/>
    </xf>
    <xf numFmtId="0" fontId="6" fillId="0" borderId="38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4" fontId="8" fillId="0" borderId="23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4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4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67</xdr:row>
      <xdr:rowOff>0</xdr:rowOff>
    </xdr:from>
    <xdr:to>
      <xdr:col>5</xdr:col>
      <xdr:colOff>914400</xdr:colOff>
      <xdr:row>72</xdr:row>
      <xdr:rowOff>76200</xdr:rowOff>
    </xdr:to>
    <xdr:pic>
      <xdr:nvPicPr>
        <xdr:cNvPr id="1" name="Obrázek 1" descr="razítk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2458700"/>
          <a:ext cx="2571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31">
      <selection activeCell="F52" sqref="F52"/>
    </sheetView>
  </sheetViews>
  <sheetFormatPr defaultColWidth="9.00390625" defaultRowHeight="12.75"/>
  <cols>
    <col min="1" max="1" width="30.75390625" style="0" customWidth="1"/>
    <col min="2" max="2" width="14.125" style="0" bestFit="1" customWidth="1"/>
    <col min="3" max="3" width="14.125" style="0" customWidth="1"/>
    <col min="4" max="6" width="14.125" style="0" bestFit="1" customWidth="1"/>
  </cols>
  <sheetData>
    <row r="1" ht="18">
      <c r="A1" s="75" t="s">
        <v>101</v>
      </c>
    </row>
    <row r="2" ht="18">
      <c r="A2" s="75"/>
    </row>
    <row r="3" ht="18">
      <c r="A3" s="75" t="s">
        <v>102</v>
      </c>
    </row>
    <row r="4" spans="1:6" ht="15" thickBot="1">
      <c r="A4" s="1"/>
      <c r="B4" s="2"/>
      <c r="C4" s="2"/>
      <c r="D4" s="2"/>
      <c r="E4" s="2"/>
      <c r="F4" s="2"/>
    </row>
    <row r="5" spans="1:6" ht="57.75" thickBot="1">
      <c r="A5" s="8" t="s">
        <v>0</v>
      </c>
      <c r="B5" s="35" t="s">
        <v>65</v>
      </c>
      <c r="C5" s="35" t="s">
        <v>66</v>
      </c>
      <c r="D5" s="35" t="s">
        <v>67</v>
      </c>
      <c r="E5" s="35" t="s">
        <v>68</v>
      </c>
      <c r="F5" s="36" t="s">
        <v>69</v>
      </c>
    </row>
    <row r="6" spans="1:6" ht="15">
      <c r="A6" s="4" t="s">
        <v>11</v>
      </c>
      <c r="B6" s="37">
        <f>B53</f>
        <v>2050053</v>
      </c>
      <c r="C6" s="37">
        <f>C53</f>
        <v>2010000</v>
      </c>
      <c r="D6" s="37">
        <f>D53</f>
        <v>2010000</v>
      </c>
      <c r="E6" s="37">
        <f>E53</f>
        <v>2010000</v>
      </c>
      <c r="F6" s="54">
        <f>F53</f>
        <v>2010000</v>
      </c>
    </row>
    <row r="7" spans="1:6" ht="15">
      <c r="A7" s="4" t="s">
        <v>12</v>
      </c>
      <c r="B7" s="37">
        <f>B10</f>
        <v>1995269.52</v>
      </c>
      <c r="C7" s="37">
        <f>C10</f>
        <v>2010000</v>
      </c>
      <c r="D7" s="37">
        <f>D10</f>
        <v>2010000</v>
      </c>
      <c r="E7" s="37">
        <f>E10</f>
        <v>2010000</v>
      </c>
      <c r="F7" s="54">
        <f>F10</f>
        <v>2010000</v>
      </c>
    </row>
    <row r="8" spans="1:6" ht="15.75" thickBot="1">
      <c r="A8" s="9" t="s">
        <v>13</v>
      </c>
      <c r="B8" s="38">
        <f>B6-B7</f>
        <v>54783.47999999998</v>
      </c>
      <c r="C8" s="38">
        <f>C6-C7</f>
        <v>0</v>
      </c>
      <c r="D8" s="38">
        <f>D6-D7</f>
        <v>0</v>
      </c>
      <c r="E8" s="38">
        <f>E6-E7</f>
        <v>0</v>
      </c>
      <c r="F8" s="55">
        <f>F6-F7</f>
        <v>0</v>
      </c>
    </row>
    <row r="9" spans="1:6" ht="15" thickBot="1">
      <c r="A9" s="10"/>
      <c r="B9" s="15"/>
      <c r="C9" s="15"/>
      <c r="D9" s="15"/>
      <c r="E9" s="15"/>
      <c r="F9" s="16"/>
    </row>
    <row r="10" spans="1:6" ht="16.5" thickBot="1">
      <c r="A10" s="52" t="s">
        <v>3</v>
      </c>
      <c r="B10" s="53">
        <f>B11+B23+B29+B46+B49+B27+B28</f>
        <v>1995269.52</v>
      </c>
      <c r="C10" s="53">
        <f>C11+C23+C29+C46+C49+C27+C28+C41</f>
        <v>2010000</v>
      </c>
      <c r="D10" s="53">
        <f>D11+D23+D29+D27+D28+D46+D49+D41</f>
        <v>2010000</v>
      </c>
      <c r="E10" s="53">
        <f>E11+E23+E27+E28+E29+E46+E49+E41</f>
        <v>2010000</v>
      </c>
      <c r="F10" s="56">
        <f>F11+F23+F29+F27+F28+F46+F49+F41</f>
        <v>2010000</v>
      </c>
    </row>
    <row r="11" spans="1:6" ht="16.5" thickTop="1">
      <c r="A11" s="41" t="s">
        <v>26</v>
      </c>
      <c r="B11" s="42">
        <f>B12+B15+B16+B17+B18+B20+B21+B22+B13</f>
        <v>305356.9</v>
      </c>
      <c r="C11" s="42">
        <f>C12+C15+C16+C17+C18+C20+C21+C22+C19+C13+C14</f>
        <v>270000</v>
      </c>
      <c r="D11" s="42">
        <f>D12+D15+D16+D17+D18+D20+D21+D22+D19+D13+D14</f>
        <v>270000</v>
      </c>
      <c r="E11" s="42">
        <f>E12+E15+E18+E20+E21+E22+E16+E17+E13+E14+E19</f>
        <v>269235</v>
      </c>
      <c r="F11" s="57">
        <f>F12+F15+F16+F17+F18+F20+F21+F22+F13+F14+F19</f>
        <v>310000</v>
      </c>
    </row>
    <row r="12" spans="1:6" ht="14.25">
      <c r="A12" s="5" t="s">
        <v>9</v>
      </c>
      <c r="B12" s="13">
        <v>21826.7</v>
      </c>
      <c r="C12" s="17">
        <v>34000</v>
      </c>
      <c r="D12" s="17">
        <v>34000</v>
      </c>
      <c r="E12" s="17">
        <v>34000</v>
      </c>
      <c r="F12" s="18">
        <v>34000</v>
      </c>
    </row>
    <row r="13" spans="1:6" ht="14.25">
      <c r="A13" s="5" t="s">
        <v>41</v>
      </c>
      <c r="B13" s="13">
        <v>977</v>
      </c>
      <c r="C13" s="17">
        <v>1000</v>
      </c>
      <c r="D13" s="17">
        <v>1000</v>
      </c>
      <c r="E13" s="17">
        <v>1000</v>
      </c>
      <c r="F13" s="18">
        <v>1000</v>
      </c>
    </row>
    <row r="14" spans="1:6" ht="14.25">
      <c r="A14" s="60" t="s">
        <v>40</v>
      </c>
      <c r="B14" s="13">
        <v>0</v>
      </c>
      <c r="C14" s="17">
        <v>2000</v>
      </c>
      <c r="D14" s="17">
        <v>2000</v>
      </c>
      <c r="E14" s="17">
        <v>1235</v>
      </c>
      <c r="F14" s="18">
        <v>2000</v>
      </c>
    </row>
    <row r="15" spans="1:6" ht="14.25">
      <c r="A15" s="5" t="s">
        <v>8</v>
      </c>
      <c r="B15" s="13">
        <v>17037.5</v>
      </c>
      <c r="C15" s="17">
        <v>15000</v>
      </c>
      <c r="D15" s="17">
        <v>15000</v>
      </c>
      <c r="E15" s="17">
        <v>15000</v>
      </c>
      <c r="F15" s="18">
        <v>15000</v>
      </c>
    </row>
    <row r="16" spans="1:6" ht="14.25">
      <c r="A16" s="5" t="s">
        <v>47</v>
      </c>
      <c r="B16" s="13">
        <v>72759.5</v>
      </c>
      <c r="C16" s="17">
        <v>40000</v>
      </c>
      <c r="D16" s="17">
        <v>40000</v>
      </c>
      <c r="E16" s="17">
        <v>40000</v>
      </c>
      <c r="F16" s="18">
        <v>80000</v>
      </c>
    </row>
    <row r="17" spans="1:6" ht="14.25">
      <c r="A17" s="5" t="s">
        <v>4</v>
      </c>
      <c r="B17" s="13">
        <v>25232</v>
      </c>
      <c r="C17" s="17">
        <v>25000</v>
      </c>
      <c r="D17" s="17">
        <f>C17</f>
        <v>25000</v>
      </c>
      <c r="E17" s="17">
        <v>25000</v>
      </c>
      <c r="F17" s="18">
        <v>25000</v>
      </c>
    </row>
    <row r="18" spans="1:6" ht="14.25">
      <c r="A18" s="5" t="s">
        <v>43</v>
      </c>
      <c r="B18" s="13">
        <v>8519</v>
      </c>
      <c r="C18" s="17">
        <v>10000</v>
      </c>
      <c r="D18" s="17">
        <v>10000</v>
      </c>
      <c r="E18" s="17">
        <v>10000</v>
      </c>
      <c r="F18" s="18">
        <v>10000</v>
      </c>
    </row>
    <row r="19" spans="1:6" ht="14.25">
      <c r="A19" s="5" t="s">
        <v>42</v>
      </c>
      <c r="B19" s="13">
        <v>12075</v>
      </c>
      <c r="C19" s="17">
        <v>12000</v>
      </c>
      <c r="D19" s="17">
        <v>12000</v>
      </c>
      <c r="E19" s="17">
        <v>12000</v>
      </c>
      <c r="F19" s="18">
        <v>12000</v>
      </c>
    </row>
    <row r="20" spans="1:6" ht="14.25">
      <c r="A20" s="5" t="s">
        <v>14</v>
      </c>
      <c r="B20" s="13">
        <v>0</v>
      </c>
      <c r="C20" s="17">
        <v>11000</v>
      </c>
      <c r="D20" s="17">
        <v>11000</v>
      </c>
      <c r="E20" s="17">
        <v>11000</v>
      </c>
      <c r="F20" s="18">
        <v>11000</v>
      </c>
    </row>
    <row r="21" spans="1:6" ht="14.25">
      <c r="A21" s="6" t="s">
        <v>15</v>
      </c>
      <c r="B21" s="19">
        <v>125927.2</v>
      </c>
      <c r="C21" s="20">
        <v>70000</v>
      </c>
      <c r="D21" s="20">
        <v>70000</v>
      </c>
      <c r="E21" s="20">
        <v>70000</v>
      </c>
      <c r="F21" s="21">
        <v>70000</v>
      </c>
    </row>
    <row r="22" spans="1:6" ht="15" thickBot="1">
      <c r="A22" s="11" t="s">
        <v>61</v>
      </c>
      <c r="B22" s="22">
        <v>33078</v>
      </c>
      <c r="C22" s="23">
        <v>50000</v>
      </c>
      <c r="D22" s="23">
        <v>50000</v>
      </c>
      <c r="E22" s="23">
        <v>50000</v>
      </c>
      <c r="F22" s="24">
        <v>50000</v>
      </c>
    </row>
    <row r="23" spans="1:6" ht="16.5" thickTop="1">
      <c r="A23" s="51" t="s">
        <v>27</v>
      </c>
      <c r="B23" s="40">
        <f>B24+B25+B26</f>
        <v>647910</v>
      </c>
      <c r="C23" s="40">
        <f>C24+C25+C26</f>
        <v>735000</v>
      </c>
      <c r="D23" s="40">
        <f>C23</f>
        <v>735000</v>
      </c>
      <c r="E23" s="40">
        <f>E24+E25+E26</f>
        <v>735000</v>
      </c>
      <c r="F23" s="58">
        <f>F24+F25+F26</f>
        <v>735000</v>
      </c>
    </row>
    <row r="24" spans="1:6" ht="14.25">
      <c r="A24" s="5" t="s">
        <v>1</v>
      </c>
      <c r="B24" s="13">
        <v>450000</v>
      </c>
      <c r="C24" s="17">
        <v>550000</v>
      </c>
      <c r="D24" s="17">
        <v>550000</v>
      </c>
      <c r="E24" s="17">
        <v>550000</v>
      </c>
      <c r="F24" s="18">
        <v>550000</v>
      </c>
    </row>
    <row r="25" spans="1:6" ht="14.25">
      <c r="A25" s="5" t="s">
        <v>5</v>
      </c>
      <c r="B25" s="13">
        <v>109117</v>
      </c>
      <c r="C25" s="17">
        <v>110000</v>
      </c>
      <c r="D25" s="17">
        <v>110000</v>
      </c>
      <c r="E25" s="17">
        <v>110000</v>
      </c>
      <c r="F25" s="18">
        <v>110000</v>
      </c>
    </row>
    <row r="26" spans="1:6" ht="15" thickBot="1">
      <c r="A26" s="6" t="s">
        <v>16</v>
      </c>
      <c r="B26" s="19">
        <v>88793</v>
      </c>
      <c r="C26" s="20">
        <v>75000</v>
      </c>
      <c r="D26" s="20">
        <v>75000</v>
      </c>
      <c r="E26" s="20">
        <v>75000</v>
      </c>
      <c r="F26" s="21">
        <v>75000</v>
      </c>
    </row>
    <row r="27" spans="1:6" ht="17.25" thickBot="1" thickTop="1">
      <c r="A27" s="43" t="s">
        <v>28</v>
      </c>
      <c r="B27" s="44">
        <v>150401.67</v>
      </c>
      <c r="C27" s="45">
        <v>180000</v>
      </c>
      <c r="D27" s="45">
        <v>180000</v>
      </c>
      <c r="E27" s="45">
        <v>180000</v>
      </c>
      <c r="F27" s="46">
        <v>115000</v>
      </c>
    </row>
    <row r="28" spans="1:6" ht="17.25" thickBot="1" thickTop="1">
      <c r="A28" s="47" t="s">
        <v>29</v>
      </c>
      <c r="B28" s="48">
        <v>1962</v>
      </c>
      <c r="C28" s="49">
        <v>2000</v>
      </c>
      <c r="D28" s="49">
        <v>2000</v>
      </c>
      <c r="E28" s="49">
        <v>2765</v>
      </c>
      <c r="F28" s="50">
        <v>5000</v>
      </c>
    </row>
    <row r="29" spans="1:6" ht="16.5" thickTop="1">
      <c r="A29" s="41" t="s">
        <v>30</v>
      </c>
      <c r="B29" s="42">
        <f>B30+B31+B32+B33+B34+B35+B36+B38+B39+B37+B40</f>
        <v>265541.81</v>
      </c>
      <c r="C29" s="42">
        <f>C30+C31+C34+C35+C36+C37+C38+C39+C32+C40+C33</f>
        <v>225000</v>
      </c>
      <c r="D29" s="42">
        <f>D30+D31+D32+D33+D34+D35+D36+D37+D38+D39+D40</f>
        <v>225000</v>
      </c>
      <c r="E29" s="42">
        <f>E30+E31+E32+E34+E35+E37++E38+E39+E36+E40</f>
        <v>225000</v>
      </c>
      <c r="F29" s="57">
        <f>F30+F31+F32+F33+F34+F35+F36+F37+F38+F39+F40</f>
        <v>236000</v>
      </c>
    </row>
    <row r="30" spans="1:6" ht="14.25">
      <c r="A30" s="5" t="s">
        <v>17</v>
      </c>
      <c r="B30" s="13">
        <v>28178</v>
      </c>
      <c r="C30" s="17">
        <v>32000</v>
      </c>
      <c r="D30" s="17">
        <v>32000</v>
      </c>
      <c r="E30" s="17">
        <v>37608</v>
      </c>
      <c r="F30" s="18">
        <v>38400</v>
      </c>
    </row>
    <row r="31" spans="1:6" ht="14.25">
      <c r="A31" s="5" t="s">
        <v>39</v>
      </c>
      <c r="B31" s="13">
        <v>79461</v>
      </c>
      <c r="C31" s="17">
        <v>41000</v>
      </c>
      <c r="D31" s="17">
        <v>41000</v>
      </c>
      <c r="E31" s="17">
        <v>28409</v>
      </c>
      <c r="F31" s="18">
        <v>41000</v>
      </c>
    </row>
    <row r="32" spans="1:6" ht="14.25">
      <c r="A32" s="5" t="s">
        <v>46</v>
      </c>
      <c r="B32" s="13">
        <v>14163</v>
      </c>
      <c r="C32" s="17">
        <v>10000</v>
      </c>
      <c r="D32" s="17">
        <v>10000</v>
      </c>
      <c r="E32" s="17">
        <v>11718</v>
      </c>
      <c r="F32" s="18">
        <v>15000</v>
      </c>
    </row>
    <row r="33" spans="1:6" ht="14.25">
      <c r="A33" s="5" t="s">
        <v>37</v>
      </c>
      <c r="B33" s="13">
        <v>2511</v>
      </c>
      <c r="C33" s="17">
        <v>2000</v>
      </c>
      <c r="D33" s="17">
        <f>C33</f>
        <v>2000</v>
      </c>
      <c r="E33" s="17">
        <v>2000</v>
      </c>
      <c r="F33" s="18">
        <v>1800</v>
      </c>
    </row>
    <row r="34" spans="1:6" ht="14.25">
      <c r="A34" s="5" t="s">
        <v>38</v>
      </c>
      <c r="B34" s="13">
        <v>17654.82</v>
      </c>
      <c r="C34" s="17">
        <v>20000</v>
      </c>
      <c r="D34" s="17">
        <v>20000</v>
      </c>
      <c r="E34" s="17">
        <v>10000</v>
      </c>
      <c r="F34" s="18">
        <v>15000</v>
      </c>
    </row>
    <row r="35" spans="1:6" ht="14.25">
      <c r="A35" s="5" t="s">
        <v>6</v>
      </c>
      <c r="B35" s="13">
        <v>3443</v>
      </c>
      <c r="C35" s="17">
        <v>3000</v>
      </c>
      <c r="D35" s="17">
        <v>3000</v>
      </c>
      <c r="E35" s="17">
        <v>6837</v>
      </c>
      <c r="F35" s="18">
        <v>5400</v>
      </c>
    </row>
    <row r="36" spans="1:6" ht="14.25">
      <c r="A36" s="5" t="s">
        <v>35</v>
      </c>
      <c r="B36" s="13">
        <v>10463.49</v>
      </c>
      <c r="C36" s="17">
        <v>15000</v>
      </c>
      <c r="D36" s="17">
        <v>15000</v>
      </c>
      <c r="E36" s="17">
        <v>28528</v>
      </c>
      <c r="F36" s="18">
        <v>15000</v>
      </c>
    </row>
    <row r="37" spans="1:6" ht="14.25">
      <c r="A37" s="5" t="s">
        <v>20</v>
      </c>
      <c r="B37" s="13">
        <v>11714</v>
      </c>
      <c r="C37" s="17">
        <v>9000</v>
      </c>
      <c r="D37" s="17">
        <v>9000</v>
      </c>
      <c r="E37" s="17">
        <v>9500</v>
      </c>
      <c r="F37" s="18">
        <v>9000</v>
      </c>
    </row>
    <row r="38" spans="1:6" ht="14.25">
      <c r="A38" s="5" t="s">
        <v>18</v>
      </c>
      <c r="B38" s="13">
        <v>26936</v>
      </c>
      <c r="C38" s="17">
        <v>25000</v>
      </c>
      <c r="D38" s="17">
        <v>25000</v>
      </c>
      <c r="E38" s="17">
        <v>25000</v>
      </c>
      <c r="F38" s="18">
        <v>28000</v>
      </c>
    </row>
    <row r="39" spans="1:6" ht="14.25">
      <c r="A39" s="6" t="s">
        <v>19</v>
      </c>
      <c r="B39" s="19">
        <v>38617.5</v>
      </c>
      <c r="C39" s="20">
        <v>35000</v>
      </c>
      <c r="D39" s="20">
        <v>35000</v>
      </c>
      <c r="E39" s="20">
        <v>35000</v>
      </c>
      <c r="F39" s="21">
        <v>35000</v>
      </c>
    </row>
    <row r="40" spans="1:6" ht="14.25">
      <c r="A40" s="5" t="s">
        <v>36</v>
      </c>
      <c r="B40" s="13">
        <v>32400</v>
      </c>
      <c r="C40" s="17">
        <v>33000</v>
      </c>
      <c r="D40" s="17">
        <v>33000</v>
      </c>
      <c r="E40" s="17">
        <v>32400</v>
      </c>
      <c r="F40" s="18">
        <v>32400</v>
      </c>
    </row>
    <row r="41" spans="1:6" ht="15.75">
      <c r="A41" s="65" t="s">
        <v>48</v>
      </c>
      <c r="B41" s="62"/>
      <c r="C41" s="26">
        <f>C42+C43+C44+C45</f>
        <v>49000</v>
      </c>
      <c r="D41" s="26">
        <f>D42+D43+D44+D45</f>
        <v>49000</v>
      </c>
      <c r="E41" s="26">
        <f>E42+E43+E44+E45</f>
        <v>49000</v>
      </c>
      <c r="F41" s="66">
        <f>F42+F43+F45+F44</f>
        <v>60000</v>
      </c>
    </row>
    <row r="42" spans="1:6" ht="14.25">
      <c r="A42" s="61" t="s">
        <v>62</v>
      </c>
      <c r="B42" s="62">
        <v>8560</v>
      </c>
      <c r="C42" s="63">
        <v>8000</v>
      </c>
      <c r="D42" s="63">
        <v>8000</v>
      </c>
      <c r="E42" s="63">
        <v>9000</v>
      </c>
      <c r="F42" s="64">
        <v>14000</v>
      </c>
    </row>
    <row r="43" spans="1:6" ht="14.25">
      <c r="A43" s="61" t="s">
        <v>44</v>
      </c>
      <c r="B43" s="62">
        <v>1878</v>
      </c>
      <c r="C43" s="63">
        <v>10000</v>
      </c>
      <c r="D43" s="63">
        <v>10000</v>
      </c>
      <c r="E43" s="63">
        <v>9500</v>
      </c>
      <c r="F43" s="64">
        <v>10000</v>
      </c>
    </row>
    <row r="44" spans="1:6" ht="14.25">
      <c r="A44" s="61" t="s">
        <v>63</v>
      </c>
      <c r="B44" s="62"/>
      <c r="C44" s="63">
        <v>1000</v>
      </c>
      <c r="D44" s="63">
        <v>1000</v>
      </c>
      <c r="E44" s="63">
        <v>500</v>
      </c>
      <c r="F44" s="64">
        <v>6000</v>
      </c>
    </row>
    <row r="45" spans="1:6" ht="15" thickBot="1">
      <c r="A45" s="61" t="s">
        <v>45</v>
      </c>
      <c r="B45" s="62"/>
      <c r="C45" s="63">
        <v>30000</v>
      </c>
      <c r="D45" s="63">
        <v>30000</v>
      </c>
      <c r="E45" s="63">
        <v>30000</v>
      </c>
      <c r="F45" s="64">
        <v>30000</v>
      </c>
    </row>
    <row r="46" spans="1:6" ht="16.5" thickTop="1">
      <c r="A46" s="67" t="s">
        <v>49</v>
      </c>
      <c r="B46" s="42">
        <f>B47+B48</f>
        <v>32952</v>
      </c>
      <c r="C46" s="42">
        <f>C47+C48</f>
        <v>39000</v>
      </c>
      <c r="D46" s="42">
        <f>D47+D48</f>
        <v>39000</v>
      </c>
      <c r="E46" s="42">
        <f>E47+E48</f>
        <v>39000</v>
      </c>
      <c r="F46" s="57">
        <f>F48+F47</f>
        <v>39000</v>
      </c>
    </row>
    <row r="47" spans="1:6" ht="14.25">
      <c r="A47" s="5" t="s">
        <v>2</v>
      </c>
      <c r="B47" s="13">
        <v>10547</v>
      </c>
      <c r="C47" s="17">
        <v>15000</v>
      </c>
      <c r="D47" s="17">
        <v>15000</v>
      </c>
      <c r="E47" s="17">
        <v>15000</v>
      </c>
      <c r="F47" s="18">
        <v>15000</v>
      </c>
    </row>
    <row r="48" spans="1:6" ht="15" thickBot="1">
      <c r="A48" s="11" t="s">
        <v>21</v>
      </c>
      <c r="B48" s="22">
        <v>22405</v>
      </c>
      <c r="C48" s="23">
        <v>24000</v>
      </c>
      <c r="D48" s="23">
        <v>24000</v>
      </c>
      <c r="E48" s="23">
        <v>24000</v>
      </c>
      <c r="F48" s="24">
        <v>24000</v>
      </c>
    </row>
    <row r="49" spans="1:6" ht="16.5" thickTop="1">
      <c r="A49" s="3" t="s">
        <v>34</v>
      </c>
      <c r="B49" s="40">
        <f>B50</f>
        <v>591145.14</v>
      </c>
      <c r="C49" s="40">
        <f>C50</f>
        <v>510000</v>
      </c>
      <c r="D49" s="40">
        <f>D50</f>
        <v>510000</v>
      </c>
      <c r="E49" s="40">
        <f>E50</f>
        <v>510000</v>
      </c>
      <c r="F49" s="58">
        <v>510000</v>
      </c>
    </row>
    <row r="50" spans="1:6" ht="14.25">
      <c r="A50" s="5" t="s">
        <v>25</v>
      </c>
      <c r="B50" s="13">
        <v>591145.14</v>
      </c>
      <c r="C50" s="17">
        <v>510000</v>
      </c>
      <c r="D50" s="17">
        <v>510000</v>
      </c>
      <c r="E50" s="17">
        <v>510000</v>
      </c>
      <c r="F50" s="18">
        <v>510000</v>
      </c>
    </row>
    <row r="51" spans="1:6" ht="15" thickBot="1">
      <c r="A51" s="68" t="s">
        <v>50</v>
      </c>
      <c r="B51" s="17">
        <v>4952459</v>
      </c>
      <c r="C51" s="17">
        <v>4985000</v>
      </c>
      <c r="D51" s="17">
        <v>4985000</v>
      </c>
      <c r="E51" s="13">
        <v>4985000</v>
      </c>
      <c r="F51" s="70">
        <v>5647191</v>
      </c>
    </row>
    <row r="52" spans="1:6" ht="15" thickBot="1">
      <c r="A52" s="10"/>
      <c r="B52" s="15"/>
      <c r="C52" s="15"/>
      <c r="D52" s="15"/>
      <c r="E52" s="15"/>
      <c r="F52" s="16"/>
    </row>
    <row r="53" spans="1:6" ht="16.5" thickBot="1">
      <c r="A53" s="12" t="s">
        <v>22</v>
      </c>
      <c r="B53" s="39">
        <f>B54+B55+B56+B58</f>
        <v>2050053</v>
      </c>
      <c r="C53" s="39">
        <f>C54+C55+C56+C4+C58</f>
        <v>2010000</v>
      </c>
      <c r="D53" s="39">
        <f>C53</f>
        <v>2010000</v>
      </c>
      <c r="E53" s="39">
        <f>E54+E55+E56+E58</f>
        <v>2010000</v>
      </c>
      <c r="F53" s="59">
        <f>F54+F55+F56+F58</f>
        <v>2010000</v>
      </c>
    </row>
    <row r="54" spans="1:6" ht="15.75" thickTop="1">
      <c r="A54" s="3" t="s">
        <v>10</v>
      </c>
      <c r="B54" s="25">
        <v>239400</v>
      </c>
      <c r="C54" s="26">
        <v>210000</v>
      </c>
      <c r="D54" s="26">
        <v>210000</v>
      </c>
      <c r="E54" s="26">
        <v>210000</v>
      </c>
      <c r="F54" s="27">
        <v>210000</v>
      </c>
    </row>
    <row r="55" spans="1:6" ht="15">
      <c r="A55" s="4" t="s">
        <v>23</v>
      </c>
      <c r="B55" s="28">
        <v>523650</v>
      </c>
      <c r="C55" s="26">
        <v>540000</v>
      </c>
      <c r="D55" s="26">
        <v>540000</v>
      </c>
      <c r="E55" s="26">
        <v>540000</v>
      </c>
      <c r="F55" s="29">
        <v>540000</v>
      </c>
    </row>
    <row r="56" spans="1:6" ht="15">
      <c r="A56" s="4" t="s">
        <v>7</v>
      </c>
      <c r="B56" s="28">
        <v>1266700</v>
      </c>
      <c r="C56" s="30">
        <v>1240000</v>
      </c>
      <c r="D56" s="30">
        <v>1240000</v>
      </c>
      <c r="E56" s="30">
        <v>1240000</v>
      </c>
      <c r="F56" s="29">
        <v>1240000</v>
      </c>
    </row>
    <row r="57" spans="1:6" ht="15">
      <c r="A57" s="69" t="s">
        <v>51</v>
      </c>
      <c r="B57" s="14">
        <v>4952459</v>
      </c>
      <c r="C57" s="31">
        <v>5491469</v>
      </c>
      <c r="D57" s="31">
        <v>5491469</v>
      </c>
      <c r="E57" s="31">
        <v>5491469</v>
      </c>
      <c r="F57" s="71">
        <v>5491469</v>
      </c>
    </row>
    <row r="58" spans="1:6" ht="15.75" thickBot="1">
      <c r="A58" s="7" t="s">
        <v>32</v>
      </c>
      <c r="B58" s="32">
        <v>20303</v>
      </c>
      <c r="C58" s="33">
        <v>20000</v>
      </c>
      <c r="D58" s="33">
        <v>20000</v>
      </c>
      <c r="E58" s="33">
        <v>20000</v>
      </c>
      <c r="F58" s="34">
        <v>20000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PageLayoutView="0" workbookViewId="0" topLeftCell="A1">
      <selection activeCell="L74" sqref="L74:L75"/>
    </sheetView>
  </sheetViews>
  <sheetFormatPr defaultColWidth="9.00390625" defaultRowHeight="12.75"/>
  <cols>
    <col min="1" max="1" width="9.00390625" style="0" bestFit="1" customWidth="1"/>
    <col min="3" max="3" width="13.75390625" style="0" bestFit="1" customWidth="1"/>
    <col min="4" max="4" width="12.75390625" style="0" bestFit="1" customWidth="1"/>
    <col min="6" max="6" width="12.75390625" style="0" bestFit="1" customWidth="1"/>
    <col min="8" max="8" width="12.75390625" style="0" bestFit="1" customWidth="1"/>
    <col min="10" max="10" width="12.75390625" style="0" bestFit="1" customWidth="1"/>
  </cols>
  <sheetData>
    <row r="1" ht="15">
      <c r="A1" s="76" t="s">
        <v>104</v>
      </c>
    </row>
    <row r="2" ht="15">
      <c r="A2" s="76"/>
    </row>
    <row r="3" spans="1:8" ht="18">
      <c r="A3" s="74" t="s">
        <v>105</v>
      </c>
      <c r="H3" s="74" t="s">
        <v>33</v>
      </c>
    </row>
    <row r="4" spans="1:8" ht="18">
      <c r="A4" s="74"/>
      <c r="D4" s="75" t="s">
        <v>106</v>
      </c>
      <c r="H4" s="74" t="s">
        <v>107</v>
      </c>
    </row>
    <row r="6" spans="1:10" ht="14.25">
      <c r="A6" s="77" t="s">
        <v>70</v>
      </c>
      <c r="B6" s="77"/>
      <c r="C6" s="77"/>
      <c r="D6" s="77" t="s">
        <v>71</v>
      </c>
      <c r="E6" s="2"/>
      <c r="F6" s="2" t="s">
        <v>33</v>
      </c>
      <c r="G6" s="2"/>
      <c r="H6" s="77" t="s">
        <v>71</v>
      </c>
      <c r="I6" s="2"/>
      <c r="J6" s="2" t="s">
        <v>33</v>
      </c>
    </row>
    <row r="7" spans="1:10" ht="14.25">
      <c r="A7" s="77"/>
      <c r="B7" s="77"/>
      <c r="C7" s="77"/>
      <c r="D7" s="78"/>
      <c r="E7" s="2"/>
      <c r="F7" s="2"/>
      <c r="G7" s="2"/>
      <c r="H7" s="78"/>
      <c r="I7" s="2"/>
      <c r="J7" s="2"/>
    </row>
    <row r="8" spans="1:10" ht="14.25">
      <c r="A8" s="77" t="s">
        <v>72</v>
      </c>
      <c r="B8" s="77"/>
      <c r="C8" s="77"/>
      <c r="D8" s="78">
        <f>F8+I8</f>
        <v>540000</v>
      </c>
      <c r="E8" s="2"/>
      <c r="F8" s="79">
        <v>540000</v>
      </c>
      <c r="G8" s="79"/>
      <c r="H8" s="78">
        <f>J8+L8</f>
        <v>540000</v>
      </c>
      <c r="I8" s="2"/>
      <c r="J8" s="79">
        <v>540000</v>
      </c>
    </row>
    <row r="9" spans="1:10" ht="14.25">
      <c r="A9" s="77" t="s">
        <v>73</v>
      </c>
      <c r="B9" s="80"/>
      <c r="C9" s="80"/>
      <c r="D9" s="78">
        <f>F9</f>
        <v>210000</v>
      </c>
      <c r="E9" s="2"/>
      <c r="F9" s="79">
        <v>210000</v>
      </c>
      <c r="G9" s="79"/>
      <c r="H9" s="78">
        <f>J9</f>
        <v>210000</v>
      </c>
      <c r="I9" s="2"/>
      <c r="J9" s="79">
        <v>210000</v>
      </c>
    </row>
    <row r="10" spans="1:10" ht="14.25">
      <c r="A10" s="77" t="s">
        <v>74</v>
      </c>
      <c r="B10" s="77"/>
      <c r="C10" s="77"/>
      <c r="D10" s="78">
        <f>F10</f>
        <v>20000</v>
      </c>
      <c r="E10" s="2"/>
      <c r="F10" s="79">
        <v>20000</v>
      </c>
      <c r="G10" s="79"/>
      <c r="H10" s="78">
        <f>J10</f>
        <v>20000</v>
      </c>
      <c r="I10" s="2"/>
      <c r="J10" s="79">
        <v>20000</v>
      </c>
    </row>
    <row r="11" spans="1:10" ht="14.25">
      <c r="A11" s="77" t="s">
        <v>75</v>
      </c>
      <c r="B11" s="77"/>
      <c r="C11" s="77"/>
      <c r="D11" s="78">
        <f>F11+I11</f>
        <v>1240000</v>
      </c>
      <c r="E11" s="2"/>
      <c r="F11" s="79">
        <v>1240000</v>
      </c>
      <c r="G11" s="79"/>
      <c r="H11" s="78">
        <f>J11+L11</f>
        <v>1240000</v>
      </c>
      <c r="I11" s="2"/>
      <c r="J11" s="79">
        <v>1240000</v>
      </c>
    </row>
    <row r="12" spans="1:10" ht="14.25">
      <c r="A12" s="77" t="s">
        <v>76</v>
      </c>
      <c r="B12" s="77"/>
      <c r="C12" s="77"/>
      <c r="D12" s="78">
        <f>F12+I12</f>
        <v>5647191</v>
      </c>
      <c r="E12" s="2"/>
      <c r="F12" s="79">
        <v>5647191</v>
      </c>
      <c r="G12" s="79"/>
      <c r="H12" s="78">
        <f>J12+L12</f>
        <v>5647191</v>
      </c>
      <c r="I12" s="2"/>
      <c r="J12" s="79">
        <v>5647191</v>
      </c>
    </row>
    <row r="13" spans="1:10" ht="14.25">
      <c r="A13" s="77"/>
      <c r="B13" s="77"/>
      <c r="C13" s="77"/>
      <c r="D13" s="78"/>
      <c r="E13" s="2"/>
      <c r="F13" s="79"/>
      <c r="G13" s="79"/>
      <c r="H13" s="78"/>
      <c r="I13" s="2"/>
      <c r="J13" s="79"/>
    </row>
    <row r="14" spans="1:10" ht="15">
      <c r="A14" s="77" t="s">
        <v>71</v>
      </c>
      <c r="B14" s="77"/>
      <c r="C14" s="77"/>
      <c r="D14" s="81">
        <f>F14+I14</f>
        <v>7657191</v>
      </c>
      <c r="E14" s="82"/>
      <c r="F14" s="81">
        <f>SUM(F8:F13)</f>
        <v>7657191</v>
      </c>
      <c r="G14" s="81"/>
      <c r="H14" s="81">
        <f>J14+L14</f>
        <v>7657191</v>
      </c>
      <c r="I14" s="82"/>
      <c r="J14" s="81">
        <f>SUM(J8:J13)</f>
        <v>7657191</v>
      </c>
    </row>
    <row r="15" spans="1:10" ht="15">
      <c r="A15" s="77"/>
      <c r="B15" s="77"/>
      <c r="C15" s="82"/>
      <c r="D15" s="81"/>
      <c r="E15" s="2"/>
      <c r="F15" s="79"/>
      <c r="G15" s="79"/>
      <c r="H15" s="81"/>
      <c r="I15" s="2"/>
      <c r="J15" s="79"/>
    </row>
    <row r="16" spans="1:10" ht="14.25">
      <c r="A16" s="77"/>
      <c r="B16" s="77"/>
      <c r="C16" s="77"/>
      <c r="D16" s="78"/>
      <c r="E16" s="2"/>
      <c r="F16" s="79"/>
      <c r="G16" s="79"/>
      <c r="H16" s="78"/>
      <c r="I16" s="2"/>
      <c r="J16" s="79"/>
    </row>
    <row r="17" spans="1:10" ht="14.25">
      <c r="A17" s="77" t="s">
        <v>77</v>
      </c>
      <c r="B17" s="77"/>
      <c r="C17" s="77"/>
      <c r="D17" s="78"/>
      <c r="E17" s="2"/>
      <c r="F17" s="79"/>
      <c r="G17" s="79"/>
      <c r="H17" s="78"/>
      <c r="I17" s="2"/>
      <c r="J17" s="79"/>
    </row>
    <row r="18" spans="1:10" ht="14.25">
      <c r="A18" s="77">
        <v>501</v>
      </c>
      <c r="B18" s="77" t="s">
        <v>78</v>
      </c>
      <c r="C18" s="77"/>
      <c r="D18" s="78">
        <f>F19+F20+F21+F22+F23+F24+F26+F27+F25+F28</f>
        <v>320000</v>
      </c>
      <c r="E18" s="2"/>
      <c r="F18" s="79">
        <v>0</v>
      </c>
      <c r="G18" s="79"/>
      <c r="H18" s="78">
        <f>J19+J20+J21+J22+J23+J24+J26+J27+J25+J28</f>
        <v>320000</v>
      </c>
      <c r="I18" s="2"/>
      <c r="J18" s="79">
        <v>0</v>
      </c>
    </row>
    <row r="19" spans="1:10" ht="14.25">
      <c r="A19" s="77"/>
      <c r="B19" s="83" t="s">
        <v>79</v>
      </c>
      <c r="C19" s="77"/>
      <c r="D19" s="78" t="s">
        <v>33</v>
      </c>
      <c r="E19" s="2"/>
      <c r="F19" s="79">
        <v>130000</v>
      </c>
      <c r="G19" s="79"/>
      <c r="H19" s="78" t="s">
        <v>33</v>
      </c>
      <c r="I19" s="2"/>
      <c r="J19" s="79">
        <v>130000</v>
      </c>
    </row>
    <row r="20" spans="1:10" ht="15">
      <c r="A20" s="77"/>
      <c r="B20" s="2" t="s">
        <v>80</v>
      </c>
      <c r="C20" s="82"/>
      <c r="D20" s="78" t="s">
        <v>33</v>
      </c>
      <c r="E20" s="2"/>
      <c r="F20" s="79">
        <v>34000</v>
      </c>
      <c r="G20" s="79"/>
      <c r="H20" s="78" t="s">
        <v>33</v>
      </c>
      <c r="I20" s="2"/>
      <c r="J20" s="79">
        <v>34000</v>
      </c>
    </row>
    <row r="21" spans="1:10" ht="14.25">
      <c r="A21" s="77"/>
      <c r="B21" s="2" t="s">
        <v>8</v>
      </c>
      <c r="C21" s="77"/>
      <c r="D21" s="78" t="s">
        <v>33</v>
      </c>
      <c r="E21" s="2"/>
      <c r="F21" s="79">
        <v>15000</v>
      </c>
      <c r="G21" s="79"/>
      <c r="H21" s="78" t="s">
        <v>33</v>
      </c>
      <c r="I21" s="2"/>
      <c r="J21" s="79">
        <v>15000</v>
      </c>
    </row>
    <row r="22" spans="1:10" ht="15">
      <c r="A22" s="77"/>
      <c r="B22" s="2" t="s">
        <v>24</v>
      </c>
      <c r="C22" s="82"/>
      <c r="D22" s="78" t="s">
        <v>33</v>
      </c>
      <c r="E22" s="2"/>
      <c r="F22" s="79">
        <v>10000</v>
      </c>
      <c r="G22" s="79"/>
      <c r="H22" s="78" t="s">
        <v>33</v>
      </c>
      <c r="I22" s="2"/>
      <c r="J22" s="79">
        <v>10000</v>
      </c>
    </row>
    <row r="23" spans="1:10" ht="14.25">
      <c r="A23" s="77"/>
      <c r="B23" s="2" t="s">
        <v>4</v>
      </c>
      <c r="C23" s="77"/>
      <c r="D23" s="78"/>
      <c r="E23" s="2"/>
      <c r="F23" s="79">
        <v>25000</v>
      </c>
      <c r="G23" s="79"/>
      <c r="H23" s="78"/>
      <c r="I23" s="2"/>
      <c r="J23" s="79">
        <v>25000</v>
      </c>
    </row>
    <row r="24" spans="1:10" ht="14.25">
      <c r="A24" s="77"/>
      <c r="B24" s="2" t="s">
        <v>81</v>
      </c>
      <c r="C24" s="77"/>
      <c r="D24" s="78"/>
      <c r="E24" s="2"/>
      <c r="F24" s="79">
        <v>10000</v>
      </c>
      <c r="G24" s="79"/>
      <c r="H24" s="78"/>
      <c r="I24" s="2"/>
      <c r="J24" s="79">
        <v>10000</v>
      </c>
    </row>
    <row r="25" spans="1:10" ht="14.25">
      <c r="A25" s="77"/>
      <c r="B25" s="2" t="s">
        <v>82</v>
      </c>
      <c r="C25" s="77"/>
      <c r="D25" s="78"/>
      <c r="E25" s="2"/>
      <c r="F25" s="79">
        <v>12000</v>
      </c>
      <c r="G25" s="79"/>
      <c r="H25" s="78"/>
      <c r="I25" s="2"/>
      <c r="J25" s="79">
        <v>12000</v>
      </c>
    </row>
    <row r="26" spans="1:10" ht="14.25">
      <c r="A26" s="77"/>
      <c r="B26" s="2" t="s">
        <v>14</v>
      </c>
      <c r="C26" s="77"/>
      <c r="D26" s="78"/>
      <c r="E26" s="2"/>
      <c r="F26" s="79">
        <v>11000</v>
      </c>
      <c r="G26" s="79"/>
      <c r="H26" s="78"/>
      <c r="I26" s="2"/>
      <c r="J26" s="79">
        <v>11000</v>
      </c>
    </row>
    <row r="27" spans="1:10" ht="14.25">
      <c r="A27" s="77"/>
      <c r="B27" s="2" t="s">
        <v>15</v>
      </c>
      <c r="C27" s="77"/>
      <c r="D27" s="78"/>
      <c r="E27" s="2"/>
      <c r="F27" s="79">
        <v>70000</v>
      </c>
      <c r="G27" s="79"/>
      <c r="H27" s="78"/>
      <c r="I27" s="2"/>
      <c r="J27" s="79">
        <v>70000</v>
      </c>
    </row>
    <row r="28" spans="1:10" ht="14.25">
      <c r="A28" s="77"/>
      <c r="B28" s="2" t="s">
        <v>41</v>
      </c>
      <c r="C28" s="77"/>
      <c r="D28" s="78"/>
      <c r="E28" s="2"/>
      <c r="F28" s="79">
        <v>3000</v>
      </c>
      <c r="G28" s="79"/>
      <c r="H28" s="78"/>
      <c r="I28" s="2"/>
      <c r="J28" s="79">
        <v>3000</v>
      </c>
    </row>
    <row r="29" spans="1:10" ht="14.25">
      <c r="A29" s="77"/>
      <c r="B29" s="2" t="s">
        <v>25</v>
      </c>
      <c r="C29" s="77"/>
      <c r="D29" s="78">
        <f>F29</f>
        <v>540000</v>
      </c>
      <c r="E29" s="2"/>
      <c r="F29" s="79">
        <v>540000</v>
      </c>
      <c r="G29" s="79"/>
      <c r="H29" s="78">
        <f>J29</f>
        <v>540000</v>
      </c>
      <c r="I29" s="2"/>
      <c r="J29" s="79">
        <v>540000</v>
      </c>
    </row>
    <row r="30" spans="1:10" ht="14.25">
      <c r="A30" s="77"/>
      <c r="B30" s="2"/>
      <c r="C30" s="77"/>
      <c r="D30" s="78"/>
      <c r="E30" s="2"/>
      <c r="F30" s="79"/>
      <c r="G30" s="79"/>
      <c r="H30" s="78"/>
      <c r="I30" s="2"/>
      <c r="J30" s="79"/>
    </row>
    <row r="31" spans="1:10" ht="14.25">
      <c r="A31" s="77">
        <v>502</v>
      </c>
      <c r="B31" s="77" t="s">
        <v>83</v>
      </c>
      <c r="C31" s="77"/>
      <c r="D31" s="78">
        <f>F32+F33+F34</f>
        <v>712000</v>
      </c>
      <c r="E31" s="2"/>
      <c r="F31" s="79"/>
      <c r="G31" s="79"/>
      <c r="H31" s="78">
        <f>J32+J33+J34</f>
        <v>712000</v>
      </c>
      <c r="I31" s="2"/>
      <c r="J31" s="79"/>
    </row>
    <row r="32" spans="1:10" ht="14.25">
      <c r="A32" s="77" t="s">
        <v>33</v>
      </c>
      <c r="B32" s="2" t="s">
        <v>84</v>
      </c>
      <c r="C32" s="77"/>
      <c r="D32" s="78" t="s">
        <v>33</v>
      </c>
      <c r="E32" s="2"/>
      <c r="F32" s="79">
        <v>500000</v>
      </c>
      <c r="G32" s="79"/>
      <c r="H32" s="78" t="s">
        <v>33</v>
      </c>
      <c r="I32" s="2"/>
      <c r="J32" s="79">
        <v>500000</v>
      </c>
    </row>
    <row r="33" spans="1:10" ht="14.25">
      <c r="A33" s="77"/>
      <c r="B33" s="2" t="s">
        <v>85</v>
      </c>
      <c r="C33" s="77"/>
      <c r="D33" s="78" t="s">
        <v>33</v>
      </c>
      <c r="E33" s="2"/>
      <c r="F33" s="79">
        <v>132000</v>
      </c>
      <c r="G33" s="79"/>
      <c r="H33" s="78" t="s">
        <v>33</v>
      </c>
      <c r="I33" s="2"/>
      <c r="J33" s="79">
        <v>132000</v>
      </c>
    </row>
    <row r="34" spans="1:10" ht="15">
      <c r="A34" s="77"/>
      <c r="B34" s="2" t="s">
        <v>86</v>
      </c>
      <c r="C34" s="82"/>
      <c r="D34" s="78" t="s">
        <v>33</v>
      </c>
      <c r="E34" s="2"/>
      <c r="F34" s="79">
        <v>80000</v>
      </c>
      <c r="G34" s="79"/>
      <c r="H34" s="78" t="s">
        <v>33</v>
      </c>
      <c r="I34" s="2"/>
      <c r="J34" s="79">
        <v>80000</v>
      </c>
    </row>
    <row r="35" spans="1:10" ht="15">
      <c r="A35" s="77"/>
      <c r="B35" s="2" t="s">
        <v>33</v>
      </c>
      <c r="C35" s="82"/>
      <c r="D35" s="78" t="s">
        <v>33</v>
      </c>
      <c r="E35" s="2"/>
      <c r="F35" s="79" t="s">
        <v>33</v>
      </c>
      <c r="G35" s="79"/>
      <c r="H35" s="78" t="s">
        <v>33</v>
      </c>
      <c r="I35" s="2"/>
      <c r="J35" s="79" t="s">
        <v>33</v>
      </c>
    </row>
    <row r="36" spans="1:10" ht="15">
      <c r="A36" s="77"/>
      <c r="B36" s="77"/>
      <c r="C36" s="82"/>
      <c r="D36" s="78"/>
      <c r="E36" s="2"/>
      <c r="F36" s="79"/>
      <c r="G36" s="79"/>
      <c r="H36" s="78"/>
      <c r="I36" s="2"/>
      <c r="J36" s="79"/>
    </row>
    <row r="37" spans="1:10" ht="15">
      <c r="A37" s="77">
        <v>511</v>
      </c>
      <c r="B37" s="77" t="s">
        <v>87</v>
      </c>
      <c r="C37" s="82"/>
      <c r="D37" s="78">
        <f>F37+I37</f>
        <v>149000</v>
      </c>
      <c r="E37" s="2"/>
      <c r="F37" s="79">
        <v>149000</v>
      </c>
      <c r="G37" s="79"/>
      <c r="H37" s="78">
        <f>J37+L37</f>
        <v>149000</v>
      </c>
      <c r="I37" s="2"/>
      <c r="J37" s="79">
        <v>149000</v>
      </c>
    </row>
    <row r="38" spans="1:10" ht="15">
      <c r="A38" s="77"/>
      <c r="B38" s="77"/>
      <c r="C38" s="82"/>
      <c r="D38" s="78"/>
      <c r="E38" s="2"/>
      <c r="F38" s="79"/>
      <c r="G38" s="79"/>
      <c r="H38" s="78"/>
      <c r="I38" s="2"/>
      <c r="J38" s="79"/>
    </row>
    <row r="39" spans="1:10" ht="15">
      <c r="A39" s="77">
        <v>512</v>
      </c>
      <c r="B39" s="77" t="s">
        <v>88</v>
      </c>
      <c r="C39" s="82"/>
      <c r="D39" s="78">
        <f>F39+I39</f>
        <v>5000</v>
      </c>
      <c r="E39" s="2"/>
      <c r="F39" s="79">
        <v>5000</v>
      </c>
      <c r="G39" s="79"/>
      <c r="H39" s="78">
        <f>J39+L39</f>
        <v>5000</v>
      </c>
      <c r="I39" s="2"/>
      <c r="J39" s="79">
        <v>5000</v>
      </c>
    </row>
    <row r="40" spans="1:10" ht="14.25">
      <c r="A40" s="77"/>
      <c r="B40" s="2" t="s">
        <v>33</v>
      </c>
      <c r="C40" s="2"/>
      <c r="D40" s="78" t="s">
        <v>33</v>
      </c>
      <c r="E40" s="2"/>
      <c r="F40" s="79" t="s">
        <v>33</v>
      </c>
      <c r="G40" s="79"/>
      <c r="H40" s="78" t="s">
        <v>33</v>
      </c>
      <c r="I40" s="2"/>
      <c r="J40" s="79" t="s">
        <v>33</v>
      </c>
    </row>
    <row r="41" spans="1:10" ht="15">
      <c r="A41" s="77">
        <v>518</v>
      </c>
      <c r="B41" s="80" t="s">
        <v>89</v>
      </c>
      <c r="C41" s="84"/>
      <c r="D41" s="78">
        <f>F42+F43+F44+F45+F46+F47+F48+F49+F50+F51+F52</f>
        <v>245000</v>
      </c>
      <c r="E41" s="2"/>
      <c r="F41" s="79" t="s">
        <v>33</v>
      </c>
      <c r="G41" s="79"/>
      <c r="H41" s="78">
        <f>J42+J43+J44+J45+J46+J47+J48+J49+J50+J51+J52</f>
        <v>245000</v>
      </c>
      <c r="I41" s="2"/>
      <c r="J41" s="79" t="s">
        <v>33</v>
      </c>
    </row>
    <row r="42" spans="1:10" ht="15">
      <c r="A42" s="77"/>
      <c r="B42" s="85" t="s">
        <v>17</v>
      </c>
      <c r="C42" s="84"/>
      <c r="D42" s="78" t="s">
        <v>33</v>
      </c>
      <c r="E42" s="2"/>
      <c r="F42" s="79">
        <v>39000</v>
      </c>
      <c r="G42" s="79"/>
      <c r="H42" s="78" t="s">
        <v>33</v>
      </c>
      <c r="I42" s="2"/>
      <c r="J42" s="79">
        <v>39000</v>
      </c>
    </row>
    <row r="43" spans="1:10" ht="15">
      <c r="A43" s="77"/>
      <c r="B43" s="85" t="s">
        <v>39</v>
      </c>
      <c r="C43" s="84"/>
      <c r="D43" s="78" t="s">
        <v>33</v>
      </c>
      <c r="E43" s="2"/>
      <c r="F43" s="79">
        <v>41000</v>
      </c>
      <c r="G43" s="79"/>
      <c r="H43" s="78" t="s">
        <v>33</v>
      </c>
      <c r="I43" s="2"/>
      <c r="J43" s="79">
        <v>41000</v>
      </c>
    </row>
    <row r="44" spans="1:10" ht="15">
      <c r="A44" s="77" t="s">
        <v>33</v>
      </c>
      <c r="B44" s="85" t="s">
        <v>31</v>
      </c>
      <c r="C44" s="84"/>
      <c r="D44" s="78" t="s">
        <v>33</v>
      </c>
      <c r="E44" s="2"/>
      <c r="F44" s="79">
        <v>15000</v>
      </c>
      <c r="G44" s="79"/>
      <c r="H44" s="78" t="s">
        <v>33</v>
      </c>
      <c r="I44" s="2"/>
      <c r="J44" s="79">
        <v>15000</v>
      </c>
    </row>
    <row r="45" spans="1:10" ht="15">
      <c r="A45" s="77"/>
      <c r="B45" s="85" t="s">
        <v>37</v>
      </c>
      <c r="C45" s="84"/>
      <c r="D45" s="78" t="s">
        <v>33</v>
      </c>
      <c r="E45" s="2"/>
      <c r="F45" s="79">
        <v>2000</v>
      </c>
      <c r="G45" s="79"/>
      <c r="H45" s="78" t="s">
        <v>33</v>
      </c>
      <c r="I45" s="2"/>
      <c r="J45" s="79">
        <v>2000</v>
      </c>
    </row>
    <row r="46" spans="1:10" ht="15">
      <c r="A46" s="77"/>
      <c r="B46" s="85" t="s">
        <v>90</v>
      </c>
      <c r="C46" s="84"/>
      <c r="D46" s="78"/>
      <c r="E46" s="2"/>
      <c r="F46" s="79">
        <v>20000</v>
      </c>
      <c r="G46" s="79"/>
      <c r="H46" s="78"/>
      <c r="I46" s="2"/>
      <c r="J46" s="79">
        <v>20000</v>
      </c>
    </row>
    <row r="47" spans="1:10" ht="15">
      <c r="A47" s="77" t="s">
        <v>33</v>
      </c>
      <c r="B47" s="85" t="s">
        <v>6</v>
      </c>
      <c r="C47" s="84"/>
      <c r="D47" s="78" t="s">
        <v>33</v>
      </c>
      <c r="E47" s="2"/>
      <c r="F47" s="79">
        <v>6000</v>
      </c>
      <c r="G47" s="79"/>
      <c r="H47" s="78" t="s">
        <v>33</v>
      </c>
      <c r="I47" s="2"/>
      <c r="J47" s="79">
        <v>6000</v>
      </c>
    </row>
    <row r="48" spans="1:10" ht="15">
      <c r="A48" s="77"/>
      <c r="B48" s="85" t="s">
        <v>35</v>
      </c>
      <c r="C48" s="84"/>
      <c r="D48" s="78"/>
      <c r="E48" s="2"/>
      <c r="F48" s="79">
        <v>15000</v>
      </c>
      <c r="G48" s="79"/>
      <c r="H48" s="78"/>
      <c r="I48" s="2"/>
      <c r="J48" s="79">
        <v>15000</v>
      </c>
    </row>
    <row r="49" spans="1:10" ht="15">
      <c r="A49" s="77"/>
      <c r="B49" s="85" t="s">
        <v>20</v>
      </c>
      <c r="C49" s="84"/>
      <c r="D49" s="78"/>
      <c r="E49" s="2"/>
      <c r="F49" s="79">
        <v>9000</v>
      </c>
      <c r="G49" s="79"/>
      <c r="H49" s="78"/>
      <c r="I49" s="2"/>
      <c r="J49" s="79">
        <v>9000</v>
      </c>
    </row>
    <row r="50" spans="1:10" ht="15">
      <c r="A50" s="77"/>
      <c r="B50" s="85" t="s">
        <v>91</v>
      </c>
      <c r="C50" s="84"/>
      <c r="D50" s="78"/>
      <c r="E50" s="2"/>
      <c r="F50" s="79">
        <v>30000</v>
      </c>
      <c r="G50" s="79"/>
      <c r="H50" s="78"/>
      <c r="I50" s="2"/>
      <c r="J50" s="79">
        <v>30000</v>
      </c>
    </row>
    <row r="51" spans="1:10" ht="15">
      <c r="A51" s="77"/>
      <c r="B51" s="85" t="s">
        <v>92</v>
      </c>
      <c r="C51" s="84"/>
      <c r="D51" s="78"/>
      <c r="E51" s="2"/>
      <c r="F51" s="79">
        <v>35000</v>
      </c>
      <c r="G51" s="79"/>
      <c r="H51" s="78"/>
      <c r="I51" s="2"/>
      <c r="J51" s="79">
        <v>35000</v>
      </c>
    </row>
    <row r="52" spans="1:10" ht="15">
      <c r="A52" s="77"/>
      <c r="B52" s="85" t="s">
        <v>93</v>
      </c>
      <c r="C52" s="84"/>
      <c r="D52" s="78"/>
      <c r="E52" s="2"/>
      <c r="F52" s="79">
        <v>33000</v>
      </c>
      <c r="G52" s="79"/>
      <c r="H52" s="78"/>
      <c r="I52" s="2"/>
      <c r="J52" s="79">
        <v>33000</v>
      </c>
    </row>
    <row r="53" spans="1:10" ht="15">
      <c r="A53" s="77"/>
      <c r="B53" s="85"/>
      <c r="C53" s="84"/>
      <c r="D53" s="78"/>
      <c r="E53" s="2"/>
      <c r="F53" s="79"/>
      <c r="G53" s="79"/>
      <c r="H53" s="78"/>
      <c r="I53" s="2"/>
      <c r="J53" s="79"/>
    </row>
    <row r="54" spans="1:10" ht="15">
      <c r="A54" s="77">
        <v>549</v>
      </c>
      <c r="B54" s="80" t="s">
        <v>94</v>
      </c>
      <c r="C54" s="84"/>
      <c r="D54" s="78">
        <f>F55+F56</f>
        <v>39000</v>
      </c>
      <c r="E54" s="2"/>
      <c r="F54" s="79"/>
      <c r="G54" s="79"/>
      <c r="H54" s="78">
        <f>J55+J56</f>
        <v>39000</v>
      </c>
      <c r="I54" s="2"/>
      <c r="J54" s="79"/>
    </row>
    <row r="55" spans="1:10" ht="15">
      <c r="A55" s="77"/>
      <c r="B55" s="85" t="s">
        <v>2</v>
      </c>
      <c r="C55" s="84"/>
      <c r="D55" s="78"/>
      <c r="E55" s="2"/>
      <c r="F55" s="79">
        <v>15000</v>
      </c>
      <c r="G55" s="79"/>
      <c r="H55" s="78"/>
      <c r="I55" s="2"/>
      <c r="J55" s="79">
        <v>15000</v>
      </c>
    </row>
    <row r="56" spans="1:10" ht="15">
      <c r="A56" s="77"/>
      <c r="B56" s="85" t="s">
        <v>95</v>
      </c>
      <c r="C56" s="84"/>
      <c r="D56" s="78"/>
      <c r="E56" s="2"/>
      <c r="F56" s="79">
        <v>24000</v>
      </c>
      <c r="G56" s="79"/>
      <c r="H56" s="78"/>
      <c r="I56" s="2"/>
      <c r="J56" s="79">
        <v>24000</v>
      </c>
    </row>
    <row r="57" spans="1:10" ht="14.25">
      <c r="A57" s="77"/>
      <c r="B57" s="77"/>
      <c r="C57" s="77"/>
      <c r="D57" s="78"/>
      <c r="E57" s="2"/>
      <c r="F57" s="79"/>
      <c r="G57" s="79"/>
      <c r="H57" s="78"/>
      <c r="I57" s="2"/>
      <c r="J57" s="79"/>
    </row>
    <row r="58" spans="1:10" ht="15">
      <c r="A58" s="77">
        <v>521</v>
      </c>
      <c r="B58" s="2" t="s">
        <v>96</v>
      </c>
      <c r="C58" s="82"/>
      <c r="D58" s="78">
        <f>F58+I58</f>
        <v>4122371</v>
      </c>
      <c r="E58" s="2"/>
      <c r="F58" s="79">
        <v>4122371</v>
      </c>
      <c r="G58" s="79"/>
      <c r="H58" s="78">
        <f>J58+L58</f>
        <v>4122371</v>
      </c>
      <c r="I58" s="2"/>
      <c r="J58" s="79">
        <v>4122371</v>
      </c>
    </row>
    <row r="59" spans="1:10" ht="14.25">
      <c r="A59" s="77">
        <v>524</v>
      </c>
      <c r="B59" s="2" t="s">
        <v>97</v>
      </c>
      <c r="C59" s="2"/>
      <c r="D59" s="78">
        <f>F59+I59</f>
        <v>1401607</v>
      </c>
      <c r="E59" s="2"/>
      <c r="F59" s="79">
        <v>1401607</v>
      </c>
      <c r="G59" s="79"/>
      <c r="H59" s="78">
        <f>J59+L59</f>
        <v>1401607</v>
      </c>
      <c r="I59" s="2"/>
      <c r="J59" s="79">
        <v>1401607</v>
      </c>
    </row>
    <row r="60" spans="1:10" ht="14.25">
      <c r="A60" s="77">
        <v>527</v>
      </c>
      <c r="B60" s="2" t="s">
        <v>98</v>
      </c>
      <c r="C60" s="2"/>
      <c r="D60" s="78">
        <f>F60+I60</f>
        <v>82447</v>
      </c>
      <c r="E60" s="2"/>
      <c r="F60" s="79">
        <v>82447</v>
      </c>
      <c r="G60" s="79"/>
      <c r="H60" s="78">
        <f>J60+L60</f>
        <v>82447</v>
      </c>
      <c r="I60" s="2"/>
      <c r="J60" s="79">
        <v>82447</v>
      </c>
    </row>
    <row r="61" spans="1:10" ht="14.25">
      <c r="A61" s="77">
        <v>549</v>
      </c>
      <c r="B61" s="2" t="s">
        <v>99</v>
      </c>
      <c r="C61" s="2"/>
      <c r="D61" s="78">
        <f>F61+I61</f>
        <v>40766</v>
      </c>
      <c r="E61" s="2"/>
      <c r="F61" s="79">
        <v>40766</v>
      </c>
      <c r="G61" s="79"/>
      <c r="H61" s="78">
        <f>J61+L61</f>
        <v>40766</v>
      </c>
      <c r="I61" s="2"/>
      <c r="J61" s="79">
        <v>40766</v>
      </c>
    </row>
    <row r="62" spans="1:10" ht="14.25">
      <c r="A62" s="2"/>
      <c r="B62" s="2"/>
      <c r="C62" s="2"/>
      <c r="D62" s="79"/>
      <c r="E62" s="2"/>
      <c r="F62" s="79"/>
      <c r="G62" s="79"/>
      <c r="H62" s="79"/>
      <c r="I62" s="2"/>
      <c r="J62" s="79"/>
    </row>
    <row r="63" spans="1:10" ht="15">
      <c r="A63" s="2" t="s">
        <v>71</v>
      </c>
      <c r="B63" s="2"/>
      <c r="C63" s="2"/>
      <c r="D63" s="81">
        <f>D61+D60+D59+D58+D54+D41+D39+D37+D31+D18+D29</f>
        <v>7657191</v>
      </c>
      <c r="E63" s="82"/>
      <c r="F63" s="81">
        <f>SUM(F18:F62)</f>
        <v>7657191</v>
      </c>
      <c r="G63" s="81"/>
      <c r="H63" s="81">
        <f>H61+H60+H59+H58+H54+H41+H39+H37+H31+H18+H29</f>
        <v>7657191</v>
      </c>
      <c r="I63" s="82"/>
      <c r="J63" s="81">
        <f>SUM(J18:J62)</f>
        <v>7657191</v>
      </c>
    </row>
    <row r="64" spans="1:10" ht="14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">
      <c r="A65" s="82" t="s">
        <v>100</v>
      </c>
      <c r="B65" s="2"/>
      <c r="C65" s="81">
        <f>D14-D63</f>
        <v>0</v>
      </c>
      <c r="D65" s="2"/>
      <c r="E65" s="2"/>
      <c r="F65" s="2"/>
      <c r="G65" s="2"/>
      <c r="H65" s="2"/>
      <c r="I65" s="2"/>
      <c r="J65" s="2"/>
    </row>
    <row r="67" ht="12.75">
      <c r="A67" t="s">
        <v>108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20" sqref="F20"/>
    </sheetView>
  </sheetViews>
  <sheetFormatPr defaultColWidth="9.00390625" defaultRowHeight="12.75"/>
  <cols>
    <col min="6" max="6" width="9.625" style="0" bestFit="1" customWidth="1"/>
  </cols>
  <sheetData>
    <row r="1" ht="18">
      <c r="A1" s="74" t="s">
        <v>64</v>
      </c>
    </row>
    <row r="3" spans="1:6" ht="15.75">
      <c r="A3" s="73" t="s">
        <v>103</v>
      </c>
      <c r="B3" s="72"/>
      <c r="C3" s="72"/>
      <c r="D3" s="72"/>
      <c r="E3" s="72"/>
      <c r="F3" s="72"/>
    </row>
    <row r="4" spans="1:6" ht="15">
      <c r="A4" s="72"/>
      <c r="B4" s="72"/>
      <c r="C4" s="72"/>
      <c r="D4" s="72"/>
      <c r="E4" s="72"/>
      <c r="F4" s="72"/>
    </row>
    <row r="5" spans="1:7" ht="15.75">
      <c r="A5" s="73" t="s">
        <v>52</v>
      </c>
      <c r="B5" s="72"/>
      <c r="C5" s="72"/>
      <c r="D5" s="72"/>
      <c r="E5" s="72"/>
      <c r="F5" s="73">
        <f>F7+F15+F17+F19</f>
        <v>5647191</v>
      </c>
      <c r="G5" t="s">
        <v>60</v>
      </c>
    </row>
    <row r="6" spans="1:6" ht="15">
      <c r="A6" s="72"/>
      <c r="B6" s="72"/>
      <c r="C6" s="72"/>
      <c r="D6" s="72"/>
      <c r="E6" s="72"/>
      <c r="F6" s="72"/>
    </row>
    <row r="7" spans="1:7" ht="15">
      <c r="A7" s="72" t="s">
        <v>53</v>
      </c>
      <c r="B7" s="72" t="s">
        <v>54</v>
      </c>
      <c r="C7" s="72"/>
      <c r="D7" s="72"/>
      <c r="E7" s="72"/>
      <c r="F7" s="72">
        <v>4122371</v>
      </c>
      <c r="G7" t="s">
        <v>60</v>
      </c>
    </row>
    <row r="8" spans="1:6" ht="15">
      <c r="A8" s="72"/>
      <c r="B8" s="72"/>
      <c r="C8" s="72"/>
      <c r="D8" s="72"/>
      <c r="E8" s="72"/>
      <c r="F8" s="72"/>
    </row>
    <row r="9" spans="1:7" ht="15">
      <c r="A9" s="72"/>
      <c r="B9" s="72" t="s">
        <v>55</v>
      </c>
      <c r="C9" s="72"/>
      <c r="D9" s="72"/>
      <c r="E9" s="72"/>
      <c r="F9" s="72">
        <v>0</v>
      </c>
      <c r="G9" t="s">
        <v>60</v>
      </c>
    </row>
    <row r="10" spans="1:6" ht="15">
      <c r="A10" s="72"/>
      <c r="B10" s="72"/>
      <c r="C10" s="72"/>
      <c r="D10" s="72"/>
      <c r="E10" s="72"/>
      <c r="F10" s="72"/>
    </row>
    <row r="11" spans="1:6" ht="15">
      <c r="A11" s="72"/>
      <c r="B11" s="72"/>
      <c r="C11" s="72"/>
      <c r="D11" s="72"/>
      <c r="E11" s="72"/>
      <c r="F11" s="72"/>
    </row>
    <row r="12" spans="1:6" ht="15">
      <c r="A12" s="72"/>
      <c r="B12" s="72"/>
      <c r="C12" s="72"/>
      <c r="D12" s="72"/>
      <c r="E12" s="72"/>
      <c r="F12" s="72"/>
    </row>
    <row r="13" spans="1:6" ht="15">
      <c r="A13" s="72" t="s">
        <v>56</v>
      </c>
      <c r="B13" s="72"/>
      <c r="C13" s="72"/>
      <c r="D13" s="72"/>
      <c r="E13" s="72"/>
      <c r="F13" s="72"/>
    </row>
    <row r="14" spans="1:6" ht="15">
      <c r="A14" s="72"/>
      <c r="B14" s="72"/>
      <c r="C14" s="72"/>
      <c r="D14" s="72"/>
      <c r="E14" s="72"/>
      <c r="F14" s="72"/>
    </row>
    <row r="15" spans="1:7" ht="15">
      <c r="A15" s="72"/>
      <c r="B15" s="72" t="s">
        <v>57</v>
      </c>
      <c r="C15" s="72"/>
      <c r="D15" s="72"/>
      <c r="E15" s="72"/>
      <c r="F15" s="72">
        <v>1401607</v>
      </c>
      <c r="G15" t="s">
        <v>60</v>
      </c>
    </row>
    <row r="16" spans="1:6" ht="15">
      <c r="A16" s="72"/>
      <c r="B16" s="72"/>
      <c r="C16" s="72"/>
      <c r="D16" s="72"/>
      <c r="E16" s="72"/>
      <c r="F16" s="72"/>
    </row>
    <row r="17" spans="1:7" ht="15">
      <c r="A17" s="72"/>
      <c r="B17" s="72" t="s">
        <v>58</v>
      </c>
      <c r="C17" s="72"/>
      <c r="D17" s="72"/>
      <c r="E17" s="72"/>
      <c r="F17" s="72">
        <v>82447</v>
      </c>
      <c r="G17" t="s">
        <v>60</v>
      </c>
    </row>
    <row r="18" spans="1:6" ht="15">
      <c r="A18" s="72"/>
      <c r="B18" s="72"/>
      <c r="C18" s="72"/>
      <c r="D18" s="72"/>
      <c r="E18" s="72"/>
      <c r="F18" s="72"/>
    </row>
    <row r="19" spans="1:7" ht="15">
      <c r="A19" s="72"/>
      <c r="B19" s="72" t="s">
        <v>59</v>
      </c>
      <c r="C19" s="72"/>
      <c r="D19" s="72"/>
      <c r="E19" s="72"/>
      <c r="F19" s="72">
        <v>40766</v>
      </c>
      <c r="G19" t="s">
        <v>60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</dc:creator>
  <cp:keywords/>
  <dc:description/>
  <cp:lastModifiedBy>skolka</cp:lastModifiedBy>
  <cp:lastPrinted>2018-10-15T08:38:54Z</cp:lastPrinted>
  <dcterms:created xsi:type="dcterms:W3CDTF">2007-11-06T18:59:16Z</dcterms:created>
  <dcterms:modified xsi:type="dcterms:W3CDTF">2018-11-22T07:18:04Z</dcterms:modified>
  <cp:category/>
  <cp:version/>
  <cp:contentType/>
  <cp:contentStatus/>
</cp:coreProperties>
</file>